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3B17FF84-1A01-4442-9538-A1B4DDAD996F}" xr6:coauthVersionLast="45" xr6:coauthVersionMax="45" xr10:uidLastSave="{00000000-0000-0000-0000-000000000000}"/>
  <bookViews>
    <workbookView xWindow="28680" yWindow="-120" windowWidth="29040" windowHeight="16440" xr2:uid="{0148E81A-8B00-4E66-8669-862B589A5C1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J12" i="1"/>
  <c r="J10" i="1"/>
  <c r="J8" i="1"/>
  <c r="J24" i="1"/>
  <c r="J22" i="1"/>
  <c r="J20" i="1"/>
  <c r="J18" i="1"/>
  <c r="I40" i="1"/>
  <c r="J40" i="1" s="1"/>
  <c r="E40" i="1"/>
  <c r="G38" i="1"/>
  <c r="H38" i="1" s="1"/>
  <c r="G36" i="1"/>
  <c r="H36" i="1" s="1"/>
  <c r="G34" i="1"/>
  <c r="H34" i="1" s="1"/>
  <c r="H32" i="1"/>
  <c r="G32" i="1"/>
  <c r="G30" i="1"/>
  <c r="H30" i="1" s="1"/>
  <c r="H40" i="1" l="1"/>
  <c r="I26" i="1" l="1"/>
  <c r="J26" i="1" s="1"/>
  <c r="E26" i="1"/>
  <c r="G24" i="1"/>
  <c r="H24" i="1" s="1"/>
  <c r="G22" i="1"/>
  <c r="H22" i="1" s="1"/>
  <c r="H20" i="1"/>
  <c r="G20" i="1"/>
  <c r="G18" i="1"/>
  <c r="H18" i="1" s="1"/>
  <c r="H26" i="1" l="1"/>
  <c r="I14" i="1"/>
  <c r="J14" i="1" s="1"/>
  <c r="G12" i="1"/>
  <c r="H12" i="1" s="1"/>
  <c r="G10" i="1" l="1"/>
  <c r="H10" i="1" s="1"/>
  <c r="G8" i="1" l="1"/>
  <c r="H8" i="1" s="1"/>
  <c r="H14" i="1" s="1"/>
</calcChain>
</file>

<file path=xl/sharedStrings.xml><?xml version="1.0" encoding="utf-8"?>
<sst xmlns="http://schemas.openxmlformats.org/spreadsheetml/2006/main" count="48" uniqueCount="25">
  <si>
    <t>Loan Type</t>
  </si>
  <si>
    <t>AG/C&amp;I</t>
  </si>
  <si>
    <t>CRE</t>
  </si>
  <si>
    <t>Mortgage</t>
  </si>
  <si>
    <t>Potential Annual Savings @ 85%</t>
  </si>
  <si>
    <t>Potential Capacity Increase @ 85%</t>
  </si>
  <si>
    <t>Current % Efficient</t>
  </si>
  <si>
    <t>Current Cost/Loan</t>
  </si>
  <si>
    <t>Cost/Loan  @ 85%</t>
  </si>
  <si>
    <t>Savings/Loan  @ 85%</t>
  </si>
  <si>
    <t>Annual # of Loans</t>
  </si>
  <si>
    <t>Total</t>
  </si>
  <si>
    <t xml:space="preserve"> </t>
  </si>
  <si>
    <t>Potential Annual Capacity Increase @ 85%</t>
  </si>
  <si>
    <t>C&amp;I</t>
  </si>
  <si>
    <t>Renewals</t>
  </si>
  <si>
    <t>Consumer RE</t>
  </si>
  <si>
    <t>Potential #  Annual Capacity Increase @ 85%</t>
  </si>
  <si>
    <t>Potential % Annual Capacity Increase @ 85%</t>
  </si>
  <si>
    <t>Consumer Non RE</t>
  </si>
  <si>
    <t>Diamond Point Analysis</t>
  </si>
  <si>
    <t>Loan Summary Results</t>
  </si>
  <si>
    <t xml:space="preserve">Capacity increase with no </t>
  </si>
  <si>
    <t>additional staff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</si>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</sst>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/>
    <xf numFmtId="0" fontId="4" fillId="0" borderId="0" xfId="0" applyFont="1"/>
    <xf numFmtId="0" fontId="4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4" fillId="0" borderId="10" xfId="0" applyFont="1" applyBorder="1"/>
    <xf numFmtId="0" fontId="0" fillId="0" borderId="12" xfId="0" applyBorder="1"/>
    <xf numFmtId="9" fontId="2" fillId="0" borderId="12" xfId="0" applyNumberFormat="1" applyFont="1" applyBorder="1" applyAlignment="1">
      <alignment horizontal="center"/>
    </xf>
    <xf numFmtId="9" fontId="2" fillId="0" borderId="0" xfId="1" applyFont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0" fillId="0" borderId="11" xfId="0" applyBorder="1"/>
    <xf numFmtId="0" fontId="2" fillId="0" borderId="14" xfId="0" applyFont="1" applyBorder="1" applyAlignment="1">
      <alignment horizontal="right"/>
    </xf>
    <xf numFmtId="0" fontId="4" fillId="0" borderId="15" xfId="0" applyFont="1" applyBorder="1"/>
    <xf numFmtId="3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37" fontId="2" fillId="0" borderId="15" xfId="2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37" fontId="2" fillId="0" borderId="1" xfId="2" applyNumberFormat="1" applyFont="1" applyBorder="1" applyAlignment="1">
      <alignment horizontal="center"/>
    </xf>
    <xf numFmtId="1" fontId="2" fillId="0" borderId="0" xfId="2" applyNumberFormat="1" applyFont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0" fillId="0" borderId="0" xfId="2" applyNumberFormat="1" applyFont="1" applyAlignment="1">
      <alignment horizontal="center"/>
    </xf>
    <xf numFmtId="3" fontId="2" fillId="0" borderId="1" xfId="2" applyNumberFormat="1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17" xfId="1" applyNumberFormat="1" applyFont="1" applyBorder="1" applyAlignment="1">
      <alignment horizontal="center"/>
    </xf>
    <xf numFmtId="9" fontId="2" fillId="0" borderId="18" xfId="1" applyNumberFormat="1" applyFont="1" applyBorder="1" applyAlignment="1">
      <alignment horizontal="center"/>
    </xf>
    <xf numFmtId="9" fontId="2" fillId="0" borderId="5" xfId="1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1</xdr:row>
      <xdr:rowOff>142874</xdr:rowOff>
    </xdr:from>
    <xdr:to>
      <xdr:col>3</xdr:col>
      <xdr:colOff>485775</xdr:colOff>
      <xdr:row>4</xdr:row>
      <xdr:rowOff>28574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B76EC7F3-4436-446F-B4EE-A7AADAABAC0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342899"/>
          <a:ext cx="10572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5AEE-F1BA-48F3-8503-16DB22FD4074}">
  <sheetPr>
    <pageSetUpPr fitToPage="1"/>
  </sheetPr>
  <dimension ref="B2:K43"/>
  <sheetViews>
    <sheetView tabSelected="1" topLeftCell="A14" workbookViewId="0">
      <selection activeCell="J39" sqref="J39"/>
    </sheetView>
  </sheetViews>
  <sheetFormatPr defaultRowHeight="15.75" x14ac:dyDescent="0.25"/>
  <cols>
    <col min="1" max="1" width="6.25" customWidth="1"/>
    <col min="2" max="2" width="27" bestFit="1" customWidth="1"/>
    <col min="3" max="3" width="14" customWidth="1"/>
    <col min="4" max="4" width="14.625" customWidth="1"/>
    <col min="5" max="5" width="13.875" customWidth="1"/>
    <col min="6" max="6" width="12.875" bestFit="1" customWidth="1"/>
    <col min="7" max="7" width="15.5" customWidth="1"/>
    <col min="8" max="8" width="20.375" customWidth="1"/>
    <col min="9" max="9" width="21.875" customWidth="1"/>
    <col min="10" max="10" width="29.875" customWidth="1"/>
  </cols>
  <sheetData>
    <row r="2" spans="2:11" ht="21" x14ac:dyDescent="0.35">
      <c r="B2" s="18" t="s">
        <v>20</v>
      </c>
      <c r="H2" s="6"/>
    </row>
    <row r="3" spans="2:11" ht="21" x14ac:dyDescent="0.35">
      <c r="B3" s="18" t="s">
        <v>21</v>
      </c>
    </row>
    <row r="4" spans="2:11" x14ac:dyDescent="0.25">
      <c r="B4" s="19" t="s">
        <v>12</v>
      </c>
    </row>
    <row r="5" spans="2:11" ht="21" x14ac:dyDescent="0.35">
      <c r="B5" s="3"/>
    </row>
    <row r="6" spans="2:11" x14ac:dyDescent="0.25">
      <c r="B6" s="1"/>
      <c r="C6" s="1"/>
      <c r="D6" s="1"/>
      <c r="E6" s="1"/>
      <c r="F6" s="1"/>
      <c r="G6" s="1"/>
      <c r="H6" s="1"/>
      <c r="I6" s="1"/>
      <c r="J6" s="1"/>
    </row>
    <row r="7" spans="2:11" ht="39.950000000000003" customHeight="1" x14ac:dyDescent="0.35">
      <c r="B7" s="12" t="s">
        <v>0</v>
      </c>
      <c r="C7" s="15" t="s">
        <v>7</v>
      </c>
      <c r="D7" s="5" t="s">
        <v>6</v>
      </c>
      <c r="E7" s="5" t="s">
        <v>10</v>
      </c>
      <c r="F7" s="5" t="s">
        <v>8</v>
      </c>
      <c r="G7" s="5" t="s">
        <v>9</v>
      </c>
      <c r="H7" s="5" t="s">
        <v>4</v>
      </c>
      <c r="I7" s="5" t="s">
        <v>5</v>
      </c>
      <c r="J7" s="22" t="s">
        <v>18</v>
      </c>
      <c r="K7" s="11"/>
    </row>
    <row r="8" spans="2:11" ht="20.100000000000001" customHeight="1" x14ac:dyDescent="0.3">
      <c r="B8" s="13" t="s">
        <v>1</v>
      </c>
      <c r="C8" s="16">
        <v>3736</v>
      </c>
      <c r="D8" s="8">
        <v>0.18</v>
      </c>
      <c r="E8" s="46">
        <v>600</v>
      </c>
      <c r="F8" s="7">
        <v>2420</v>
      </c>
      <c r="G8" s="7">
        <f>+C8-F8</f>
        <v>1316</v>
      </c>
      <c r="H8" s="7">
        <f>+G8*E8</f>
        <v>789600</v>
      </c>
      <c r="I8" s="4">
        <v>418</v>
      </c>
      <c r="J8" s="53">
        <f>+I8/E8</f>
        <v>0.69666666666666666</v>
      </c>
      <c r="K8" s="11"/>
    </row>
    <row r="9" spans="2:11" ht="9.9499999999999993" customHeight="1" x14ac:dyDescent="0.3">
      <c r="B9" s="11"/>
      <c r="C9" s="11"/>
      <c r="E9" s="46"/>
      <c r="F9" s="4"/>
      <c r="G9" s="4"/>
      <c r="H9" s="4"/>
      <c r="I9" s="4"/>
      <c r="J9" s="54"/>
      <c r="K9" s="11"/>
    </row>
    <row r="10" spans="2:11" ht="20.100000000000001" customHeight="1" x14ac:dyDescent="0.3">
      <c r="B10" s="13" t="s">
        <v>2</v>
      </c>
      <c r="C10" s="16">
        <v>3648</v>
      </c>
      <c r="D10" s="8">
        <v>0.18</v>
      </c>
      <c r="E10" s="46">
        <v>480</v>
      </c>
      <c r="F10" s="7">
        <v>2281</v>
      </c>
      <c r="G10" s="7">
        <f>+C10-F10</f>
        <v>1367</v>
      </c>
      <c r="H10" s="7">
        <f>+G10*E10</f>
        <v>656160</v>
      </c>
      <c r="I10" s="4">
        <v>336</v>
      </c>
      <c r="J10" s="54">
        <f>+I10/E10</f>
        <v>0.7</v>
      </c>
      <c r="K10" s="11"/>
    </row>
    <row r="11" spans="2:11" ht="9.9499999999999993" customHeight="1" x14ac:dyDescent="0.3">
      <c r="B11" s="13"/>
      <c r="C11" s="11"/>
      <c r="E11" s="46"/>
      <c r="F11" s="4"/>
      <c r="G11" s="4"/>
      <c r="H11" s="4"/>
      <c r="I11" s="4"/>
      <c r="J11" s="54"/>
      <c r="K11" s="11"/>
    </row>
    <row r="12" spans="2:11" ht="20.100000000000001" customHeight="1" x14ac:dyDescent="0.3">
      <c r="B12" s="13" t="s">
        <v>3</v>
      </c>
      <c r="C12" s="17">
        <v>1191</v>
      </c>
      <c r="D12" s="10">
        <v>0.42</v>
      </c>
      <c r="E12" s="47">
        <v>300</v>
      </c>
      <c r="F12" s="2">
        <v>901</v>
      </c>
      <c r="G12" s="9">
        <f>+C12-F12</f>
        <v>290</v>
      </c>
      <c r="H12" s="9">
        <f>+G12*E12</f>
        <v>87000</v>
      </c>
      <c r="I12" s="2">
        <v>148</v>
      </c>
      <c r="J12" s="55">
        <f>+I12/E12</f>
        <v>0.49333333333333335</v>
      </c>
      <c r="K12" s="11"/>
    </row>
    <row r="13" spans="2:11" ht="9.9499999999999993" customHeight="1" x14ac:dyDescent="0.3">
      <c r="B13" s="11"/>
      <c r="E13" s="48"/>
      <c r="J13" s="54"/>
      <c r="K13" s="11"/>
    </row>
    <row r="14" spans="2:11" ht="20.100000000000001" customHeight="1" x14ac:dyDescent="0.3">
      <c r="B14" s="14" t="s">
        <v>11</v>
      </c>
      <c r="C14" s="1"/>
      <c r="D14" s="1"/>
      <c r="E14" s="49">
        <f>SUM(E8:E13)</f>
        <v>1380</v>
      </c>
      <c r="F14" s="1"/>
      <c r="G14" s="1"/>
      <c r="H14" s="9">
        <f>SUM(H8:H13)</f>
        <v>1532760</v>
      </c>
      <c r="I14" s="2">
        <f>SUM(I8:I13)</f>
        <v>902</v>
      </c>
      <c r="J14" s="55">
        <f>+I14/E14</f>
        <v>0.65362318840579714</v>
      </c>
      <c r="K14" s="11"/>
    </row>
    <row r="15" spans="2:11" ht="20.100000000000001" customHeight="1" x14ac:dyDescent="0.25"/>
    <row r="16" spans="2:11" ht="20.100000000000001" customHeight="1" x14ac:dyDescent="0.25">
      <c r="D16" s="1"/>
      <c r="E16" s="1"/>
      <c r="F16" s="1"/>
      <c r="G16" s="1"/>
      <c r="H16" s="1"/>
      <c r="I16" s="1"/>
      <c r="J16" s="1"/>
    </row>
    <row r="17" spans="2:11" ht="45" customHeight="1" x14ac:dyDescent="0.35">
      <c r="B17" s="20" t="s">
        <v>0</v>
      </c>
      <c r="C17" s="21" t="s">
        <v>7</v>
      </c>
      <c r="D17" s="22" t="s">
        <v>6</v>
      </c>
      <c r="E17" s="22" t="s">
        <v>10</v>
      </c>
      <c r="F17" s="22" t="s">
        <v>8</v>
      </c>
      <c r="G17" s="22" t="s">
        <v>9</v>
      </c>
      <c r="H17" s="22" t="s">
        <v>4</v>
      </c>
      <c r="I17" s="22" t="s">
        <v>13</v>
      </c>
      <c r="J17" s="22" t="s">
        <v>18</v>
      </c>
      <c r="K17" s="11"/>
    </row>
    <row r="18" spans="2:11" ht="20.100000000000001" customHeight="1" x14ac:dyDescent="0.3">
      <c r="B18" s="13" t="s">
        <v>2</v>
      </c>
      <c r="C18" s="16">
        <v>2070</v>
      </c>
      <c r="D18" s="8">
        <v>-0.09</v>
      </c>
      <c r="E18" s="4">
        <v>360</v>
      </c>
      <c r="F18" s="7">
        <v>1248</v>
      </c>
      <c r="G18" s="7">
        <f>+C18-F18</f>
        <v>822</v>
      </c>
      <c r="H18" s="7">
        <f>+G18*E18</f>
        <v>295920</v>
      </c>
      <c r="I18" s="4">
        <v>332</v>
      </c>
      <c r="J18" s="50">
        <f>+I18/E18</f>
        <v>0.92222222222222228</v>
      </c>
      <c r="K18" s="11"/>
    </row>
    <row r="19" spans="2:11" ht="9.9499999999999993" customHeight="1" x14ac:dyDescent="0.3">
      <c r="B19" s="23"/>
      <c r="C19" s="23"/>
      <c r="D19" s="24"/>
      <c r="E19" s="4"/>
      <c r="F19" s="4"/>
      <c r="G19" s="4"/>
      <c r="H19" s="4"/>
      <c r="I19" s="4"/>
      <c r="J19" s="51"/>
      <c r="K19" s="11"/>
    </row>
    <row r="20" spans="2:11" ht="20.100000000000001" customHeight="1" x14ac:dyDescent="0.3">
      <c r="B20" s="13" t="s">
        <v>14</v>
      </c>
      <c r="C20" s="16">
        <v>2063</v>
      </c>
      <c r="D20" s="8">
        <v>0.1</v>
      </c>
      <c r="E20" s="4">
        <v>360</v>
      </c>
      <c r="F20" s="7">
        <v>1282</v>
      </c>
      <c r="G20" s="7">
        <f>+C20-F20</f>
        <v>781</v>
      </c>
      <c r="H20" s="7">
        <f>+(C20-F20)*E20</f>
        <v>281160</v>
      </c>
      <c r="I20" s="4">
        <v>276</v>
      </c>
      <c r="J20" s="51">
        <f>+I20/E20</f>
        <v>0.76666666666666672</v>
      </c>
      <c r="K20" s="11"/>
    </row>
    <row r="21" spans="2:11" ht="9.9499999999999993" customHeight="1" x14ac:dyDescent="0.3">
      <c r="B21" s="23"/>
      <c r="C21" s="23"/>
      <c r="D21" s="24"/>
      <c r="E21" s="4"/>
      <c r="F21" s="4"/>
      <c r="G21" s="4"/>
      <c r="H21" s="4"/>
      <c r="I21" s="4"/>
      <c r="J21" s="51"/>
      <c r="K21" s="11"/>
    </row>
    <row r="22" spans="2:11" ht="20.100000000000001" customHeight="1" x14ac:dyDescent="0.3">
      <c r="B22" s="13" t="s">
        <v>15</v>
      </c>
      <c r="C22" s="16">
        <v>1862</v>
      </c>
      <c r="D22" s="8">
        <v>-0.24</v>
      </c>
      <c r="E22" s="4">
        <v>540</v>
      </c>
      <c r="F22" s="7">
        <v>972</v>
      </c>
      <c r="G22" s="7">
        <f>+C22-F22</f>
        <v>890</v>
      </c>
      <c r="H22" s="7">
        <f>+G22*E22</f>
        <v>480600</v>
      </c>
      <c r="I22" s="4">
        <v>336</v>
      </c>
      <c r="J22" s="51">
        <f>+I22/E22</f>
        <v>0.62222222222222223</v>
      </c>
      <c r="K22" s="11"/>
    </row>
    <row r="23" spans="2:11" ht="9.9499999999999993" customHeight="1" x14ac:dyDescent="0.3">
      <c r="B23" s="13"/>
      <c r="C23" s="23"/>
      <c r="D23" s="24"/>
      <c r="E23" s="4"/>
      <c r="F23" s="4"/>
      <c r="G23" s="4"/>
      <c r="H23" s="4"/>
      <c r="I23" s="4"/>
      <c r="J23" s="51"/>
      <c r="K23" s="11"/>
    </row>
    <row r="24" spans="2:11" ht="20.100000000000001" customHeight="1" x14ac:dyDescent="0.3">
      <c r="B24" s="13" t="s">
        <v>16</v>
      </c>
      <c r="C24" s="17">
        <v>778</v>
      </c>
      <c r="D24" s="10">
        <v>0.23</v>
      </c>
      <c r="E24" s="2">
        <v>300</v>
      </c>
      <c r="F24" s="9">
        <v>516</v>
      </c>
      <c r="G24" s="9">
        <f>+C24-F24</f>
        <v>262</v>
      </c>
      <c r="H24" s="9">
        <f>+G24*E24</f>
        <v>78600</v>
      </c>
      <c r="I24" s="2">
        <v>148</v>
      </c>
      <c r="J24" s="52">
        <f>+I24/E24</f>
        <v>0.49333333333333335</v>
      </c>
      <c r="K24" s="11"/>
    </row>
    <row r="25" spans="2:11" ht="9.9499999999999993" customHeight="1" x14ac:dyDescent="0.3">
      <c r="B25" s="23"/>
      <c r="C25" s="24"/>
      <c r="D25" s="24"/>
      <c r="E25" s="24"/>
      <c r="F25" s="24"/>
      <c r="G25" s="24"/>
      <c r="H25" s="24"/>
      <c r="I25" s="24"/>
      <c r="J25" s="51"/>
      <c r="K25" s="11"/>
    </row>
    <row r="26" spans="2:11" ht="20.100000000000001" customHeight="1" x14ac:dyDescent="0.3">
      <c r="B26" s="14" t="s">
        <v>11</v>
      </c>
      <c r="C26" s="25"/>
      <c r="D26" s="25"/>
      <c r="E26" s="26">
        <f>SUM(E18:E25)</f>
        <v>1560</v>
      </c>
      <c r="F26" s="25"/>
      <c r="G26" s="25"/>
      <c r="H26" s="9">
        <f>SUM(H18:H25)</f>
        <v>1136280</v>
      </c>
      <c r="I26" s="45">
        <f>SUM(I18:I25)</f>
        <v>1092</v>
      </c>
      <c r="J26" s="52">
        <f>+I26/E26</f>
        <v>0.7</v>
      </c>
      <c r="K26" s="11"/>
    </row>
    <row r="27" spans="2:11" ht="20.100000000000001" customHeight="1" x14ac:dyDescent="0.25"/>
    <row r="28" spans="2:11" ht="20.100000000000001" customHeight="1" thickBot="1" x14ac:dyDescent="0.3"/>
    <row r="29" spans="2:11" ht="45" customHeight="1" x14ac:dyDescent="0.35">
      <c r="B29" s="27" t="s">
        <v>0</v>
      </c>
      <c r="C29" s="28" t="s">
        <v>7</v>
      </c>
      <c r="D29" s="29" t="s">
        <v>6</v>
      </c>
      <c r="E29" s="29" t="s">
        <v>10</v>
      </c>
      <c r="F29" s="29" t="s">
        <v>8</v>
      </c>
      <c r="G29" s="29" t="s">
        <v>9</v>
      </c>
      <c r="H29" s="29" t="s">
        <v>4</v>
      </c>
      <c r="I29" s="29" t="s">
        <v>17</v>
      </c>
      <c r="J29" s="30" t="s">
        <v>18</v>
      </c>
    </row>
    <row r="30" spans="2:11" ht="20.100000000000001" customHeight="1" x14ac:dyDescent="0.3">
      <c r="B30" s="31" t="s">
        <v>2</v>
      </c>
      <c r="C30" s="16">
        <v>2696</v>
      </c>
      <c r="D30" s="8">
        <v>0.23</v>
      </c>
      <c r="E30" s="4">
        <v>262</v>
      </c>
      <c r="F30" s="7">
        <v>1796</v>
      </c>
      <c r="G30" s="7">
        <f>+C30-F30</f>
        <v>900</v>
      </c>
      <c r="H30" s="7">
        <f>+G30*E30</f>
        <v>235800</v>
      </c>
      <c r="I30" s="4">
        <v>172</v>
      </c>
      <c r="J30" s="32">
        <v>0.66</v>
      </c>
    </row>
    <row r="31" spans="2:11" ht="9.9499999999999993" customHeight="1" x14ac:dyDescent="0.3">
      <c r="B31" s="33"/>
      <c r="C31" s="23"/>
      <c r="D31" s="24"/>
      <c r="E31" s="4"/>
      <c r="F31" s="4"/>
      <c r="G31" s="4"/>
      <c r="H31" s="4"/>
      <c r="I31" s="4"/>
      <c r="J31" s="34"/>
    </row>
    <row r="32" spans="2:11" ht="20.100000000000001" customHeight="1" x14ac:dyDescent="0.3">
      <c r="B32" s="31" t="s">
        <v>14</v>
      </c>
      <c r="C32" s="16">
        <v>2380</v>
      </c>
      <c r="D32" s="8">
        <v>0.26</v>
      </c>
      <c r="E32" s="4">
        <v>300</v>
      </c>
      <c r="F32" s="7">
        <v>1613</v>
      </c>
      <c r="G32" s="7">
        <f>+C32-F32</f>
        <v>767</v>
      </c>
      <c r="H32" s="7">
        <f>+(C32-F32)*E32</f>
        <v>230100</v>
      </c>
      <c r="I32" s="4">
        <v>188</v>
      </c>
      <c r="J32" s="35">
        <v>0.63</v>
      </c>
    </row>
    <row r="33" spans="2:10" ht="9.9499999999999993" customHeight="1" x14ac:dyDescent="0.3">
      <c r="B33" s="33"/>
      <c r="C33" s="23"/>
      <c r="D33" s="24"/>
      <c r="E33" s="4"/>
      <c r="F33" s="4"/>
      <c r="G33" s="4"/>
      <c r="H33" s="4"/>
      <c r="I33" s="4"/>
      <c r="J33" s="34"/>
    </row>
    <row r="34" spans="2:10" ht="18.75" x14ac:dyDescent="0.3">
      <c r="B34" s="31" t="s">
        <v>15</v>
      </c>
      <c r="C34" s="16">
        <v>1188</v>
      </c>
      <c r="D34" s="8">
        <v>0.34</v>
      </c>
      <c r="E34" s="4">
        <v>551</v>
      </c>
      <c r="F34" s="7">
        <v>829</v>
      </c>
      <c r="G34" s="7">
        <f>+C34-F34</f>
        <v>359</v>
      </c>
      <c r="H34" s="7">
        <f>+G34*E34</f>
        <v>197809</v>
      </c>
      <c r="I34" s="4">
        <v>309</v>
      </c>
      <c r="J34" s="35">
        <v>0.56000000000000005</v>
      </c>
    </row>
    <row r="35" spans="2:10" ht="9.9499999999999993" customHeight="1" x14ac:dyDescent="0.3">
      <c r="B35" s="31"/>
      <c r="C35" s="23"/>
      <c r="D35" s="24"/>
      <c r="E35" s="4"/>
      <c r="F35" s="4"/>
      <c r="G35" s="4"/>
      <c r="H35" s="4"/>
      <c r="I35" s="4"/>
      <c r="J35" s="34"/>
    </row>
    <row r="36" spans="2:10" ht="18.75" x14ac:dyDescent="0.3">
      <c r="B36" s="31" t="s">
        <v>16</v>
      </c>
      <c r="C36" s="16">
        <v>1947</v>
      </c>
      <c r="D36" s="36">
        <v>0.34</v>
      </c>
      <c r="E36" s="4">
        <v>120</v>
      </c>
      <c r="F36" s="7">
        <v>1323</v>
      </c>
      <c r="G36" s="7">
        <f>+C36-F36</f>
        <v>624</v>
      </c>
      <c r="H36" s="7">
        <f>+G36*E36</f>
        <v>74880</v>
      </c>
      <c r="I36" s="4">
        <v>67</v>
      </c>
      <c r="J36" s="35">
        <v>0.56000000000000005</v>
      </c>
    </row>
    <row r="37" spans="2:10" ht="9.9499999999999993" customHeight="1" x14ac:dyDescent="0.3">
      <c r="B37" s="31"/>
      <c r="C37" s="16"/>
      <c r="D37" s="36"/>
      <c r="E37" s="4"/>
      <c r="F37" s="7"/>
      <c r="G37" s="7"/>
      <c r="H37" s="7"/>
      <c r="I37" s="4"/>
      <c r="J37" s="35"/>
    </row>
    <row r="38" spans="2:10" ht="18.75" x14ac:dyDescent="0.3">
      <c r="B38" s="31" t="s">
        <v>19</v>
      </c>
      <c r="C38" s="17">
        <v>477</v>
      </c>
      <c r="D38" s="10">
        <v>0.65</v>
      </c>
      <c r="E38" s="2">
        <v>540</v>
      </c>
      <c r="F38" s="9">
        <v>387</v>
      </c>
      <c r="G38" s="9">
        <f>+C38-F38</f>
        <v>90</v>
      </c>
      <c r="H38" s="9">
        <f>+G38*E38</f>
        <v>48600</v>
      </c>
      <c r="I38" s="2">
        <v>160</v>
      </c>
      <c r="J38" s="37">
        <v>0.3</v>
      </c>
    </row>
    <row r="39" spans="2:10" ht="9.9499999999999993" customHeight="1" x14ac:dyDescent="0.3">
      <c r="B39" s="33"/>
      <c r="C39" s="24"/>
      <c r="D39" s="24"/>
      <c r="E39" s="24"/>
      <c r="F39" s="24"/>
      <c r="G39" s="24"/>
      <c r="H39" s="24"/>
      <c r="I39" s="24"/>
      <c r="J39" s="38"/>
    </row>
    <row r="40" spans="2:10" ht="19.5" thickBot="1" x14ac:dyDescent="0.35">
      <c r="B40" s="39" t="s">
        <v>11</v>
      </c>
      <c r="C40" s="40"/>
      <c r="D40" s="40"/>
      <c r="E40" s="41">
        <f>SUM(E30:E39)</f>
        <v>1773</v>
      </c>
      <c r="F40" s="40"/>
      <c r="G40" s="40"/>
      <c r="H40" s="42">
        <f>SUM(H30:H39)</f>
        <v>787189</v>
      </c>
      <c r="I40" s="43">
        <f>SUM(I30:I39)</f>
        <v>896</v>
      </c>
      <c r="J40" s="44">
        <f>+I40/E40</f>
        <v>0.50535815002820084</v>
      </c>
    </row>
    <row r="41" spans="2:10" x14ac:dyDescent="0.25">
      <c r="B41" s="56" t="s">
        <v>24</v>
      </c>
    </row>
    <row r="42" spans="2:10" x14ac:dyDescent="0.25">
      <c r="B42" t="s">
        <v>22</v>
      </c>
    </row>
    <row r="43" spans="2:10" x14ac:dyDescent="0.25">
      <c r="B43" t="s">
        <v>23</v>
      </c>
    </row>
  </sheetData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Jerry</cp:lastModifiedBy>
  <cp:lastPrinted>2019-11-21T14:31:15Z</cp:lastPrinted>
  <dcterms:created xsi:type="dcterms:W3CDTF">2019-01-26T12:57:40Z</dcterms:created>
  <dcterms:modified xsi:type="dcterms:W3CDTF">2019-12-31T16:41:24Z</dcterms:modified>
</cp:coreProperties>
</file>